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3E4A04E-B08E-4D4A-9D37-E2A97B698D00}" xr6:coauthVersionLast="47" xr6:coauthVersionMax="47" xr10:uidLastSave="{00000000-0000-0000-0000-000000000000}"/>
  <bookViews>
    <workbookView xWindow="3252" yWindow="3396" windowWidth="17280" windowHeight="8964" activeTab="1" xr2:uid="{00000000-000D-0000-FFFF-FFFF00000000}"/>
  </bookViews>
  <sheets>
    <sheet name="Calculateur" sheetId="1" r:id="rId1"/>
    <sheet name="Explications" sheetId="2" r:id="rId2"/>
  </sheets>
  <definedNames>
    <definedName name="_xlnm.Print_Area" localSheetId="0">Calculateur!$A$1:$H$63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F11" i="1"/>
  <c r="F35" i="1"/>
  <c r="F63" i="1"/>
  <c r="F62" i="1"/>
  <c r="B62" i="1" l="1"/>
  <c r="B63" i="1" s="1"/>
  <c r="F14" i="1"/>
  <c r="H14" i="1"/>
  <c r="H35" i="1"/>
  <c r="H45" i="1"/>
  <c r="F45" i="1"/>
  <c r="F44" i="1"/>
  <c r="H38" i="1"/>
  <c r="F38" i="1"/>
  <c r="H37" i="1"/>
  <c r="F37" i="1"/>
  <c r="F8" i="1"/>
  <c r="H8" i="1"/>
  <c r="H13" i="1"/>
  <c r="H18" i="1"/>
  <c r="H17" i="1"/>
  <c r="H58" i="1"/>
  <c r="H53" i="1"/>
  <c r="H54" i="1"/>
  <c r="H55" i="1"/>
  <c r="H56" i="1"/>
  <c r="H51" i="1"/>
  <c r="H26" i="1"/>
  <c r="H34" i="1"/>
  <c r="H29" i="1"/>
  <c r="H30" i="1"/>
  <c r="H32" i="1"/>
  <c r="H33" i="1"/>
  <c r="H36" i="1"/>
  <c r="H27" i="1"/>
  <c r="F10" i="1"/>
  <c r="F9" i="1"/>
  <c r="F12" i="1"/>
  <c r="F13" i="1"/>
  <c r="F15" i="1"/>
  <c r="F19" i="1"/>
  <c r="F20" i="1"/>
  <c r="F18" i="1"/>
  <c r="F17" i="1"/>
  <c r="F22" i="1"/>
  <c r="F23" i="1"/>
  <c r="F24" i="1"/>
  <c r="F52" i="1"/>
  <c r="F48" i="1"/>
  <c r="F47" i="1"/>
  <c r="F50" i="1"/>
  <c r="F49" i="1"/>
  <c r="F58" i="1"/>
  <c r="F53" i="1"/>
  <c r="F54" i="1"/>
  <c r="F55" i="1"/>
  <c r="F56" i="1"/>
  <c r="F57" i="1"/>
  <c r="F59" i="1"/>
  <c r="F60" i="1"/>
  <c r="F51" i="1"/>
  <c r="F26" i="1"/>
  <c r="F34" i="1"/>
  <c r="F41" i="1"/>
  <c r="F43" i="1"/>
  <c r="F29" i="1"/>
  <c r="F30" i="1"/>
  <c r="F32" i="1"/>
  <c r="F33" i="1"/>
  <c r="F36" i="1"/>
  <c r="F27" i="1"/>
  <c r="F42" i="1"/>
  <c r="F28" i="1"/>
  <c r="F31" i="1"/>
  <c r="F39" i="1"/>
  <c r="F40" i="1"/>
  <c r="F7" i="1"/>
</calcChain>
</file>

<file path=xl/sharedStrings.xml><?xml version="1.0" encoding="utf-8"?>
<sst xmlns="http://schemas.openxmlformats.org/spreadsheetml/2006/main" count="110" uniqueCount="78">
  <si>
    <t>Nom de l'animal:</t>
  </si>
  <si>
    <t>Hydromorphone (IV-IM-SC)</t>
  </si>
  <si>
    <t xml:space="preserve">Céphalexin (PO) </t>
  </si>
  <si>
    <t xml:space="preserve">Clavamox-Clavaseptin (PO) </t>
  </si>
  <si>
    <t>Cefazolin- (IV lent)</t>
  </si>
  <si>
    <t>Fluidothérapie (1x maintien) ml/jour</t>
  </si>
  <si>
    <t>Fluidothérapie (1x maintien) ml/heure</t>
  </si>
  <si>
    <t>Atropine IV-IM</t>
  </si>
  <si>
    <t>INDUCTION</t>
  </si>
  <si>
    <t>à</t>
  </si>
  <si>
    <t>mg/kg</t>
  </si>
  <si>
    <t>mL</t>
  </si>
  <si>
    <t>[mg/mL]</t>
  </si>
  <si>
    <t>Poids (KG)</t>
  </si>
  <si>
    <t>PRÉ-MÉDICATION</t>
  </si>
  <si>
    <t>Drogues d'urgence</t>
  </si>
  <si>
    <t>Fluidothérapie</t>
  </si>
  <si>
    <t>Antibiotiques, analgésies, AINS</t>
  </si>
  <si>
    <t>Acépromazine IM-IV</t>
  </si>
  <si>
    <r>
      <t xml:space="preserve">Dexdomitor IM-IV </t>
    </r>
    <r>
      <rPr>
        <b/>
        <sz val="11"/>
        <color theme="1"/>
        <rFont val="Calibri"/>
        <family val="2"/>
        <scheme val="minor"/>
      </rPr>
      <t>CHAT, CHIEN voir charte</t>
    </r>
  </si>
  <si>
    <r>
      <t xml:space="preserve">Alfaxan IV </t>
    </r>
    <r>
      <rPr>
        <b/>
        <sz val="11"/>
        <color theme="1"/>
        <rFont val="Calibri"/>
        <family val="2"/>
        <scheme val="minor"/>
      </rPr>
      <t>CHAT</t>
    </r>
  </si>
  <si>
    <r>
      <t>Diprivan 1% propofol (</t>
    </r>
    <r>
      <rPr>
        <b/>
        <sz val="11"/>
        <color theme="1"/>
        <rFont val="Calibri"/>
        <family val="2"/>
        <scheme val="minor"/>
      </rPr>
      <t>AVEC</t>
    </r>
    <r>
      <rPr>
        <sz val="11"/>
        <color theme="1"/>
        <rFont val="Calibri"/>
        <family val="2"/>
        <scheme val="minor"/>
      </rPr>
      <t xml:space="preserve"> pré-médication)</t>
    </r>
  </si>
  <si>
    <r>
      <t>Diprivan 1% propofol (</t>
    </r>
    <r>
      <rPr>
        <b/>
        <sz val="11"/>
        <color theme="1"/>
        <rFont val="Calibri"/>
        <family val="2"/>
        <scheme val="minor"/>
      </rPr>
      <t>SANS</t>
    </r>
    <r>
      <rPr>
        <sz val="11"/>
        <color theme="1"/>
        <rFont val="Calibri"/>
        <family val="2"/>
        <scheme val="minor"/>
      </rPr>
      <t xml:space="preserve"> pré-médication)</t>
    </r>
  </si>
  <si>
    <t>AINS post-opératoire</t>
  </si>
  <si>
    <r>
      <t xml:space="preserve">Méloxicam injectable SC </t>
    </r>
    <r>
      <rPr>
        <b/>
        <sz val="11"/>
        <color theme="1"/>
        <rFont val="Calibri"/>
        <family val="2"/>
        <scheme val="minor"/>
      </rPr>
      <t>CHAT</t>
    </r>
  </si>
  <si>
    <r>
      <t xml:space="preserve">Méloxicam injectable SC </t>
    </r>
    <r>
      <rPr>
        <b/>
        <sz val="11"/>
        <color theme="1"/>
        <rFont val="Calibri"/>
        <family val="2"/>
        <scheme val="minor"/>
      </rPr>
      <t>CHIEN</t>
    </r>
  </si>
  <si>
    <t>Rimadyl SC</t>
  </si>
  <si>
    <r>
      <t xml:space="preserve">Épinéphrine IV </t>
    </r>
    <r>
      <rPr>
        <b/>
        <sz val="11"/>
        <color theme="1"/>
        <rFont val="Calibri"/>
        <family val="2"/>
        <scheme val="minor"/>
      </rPr>
      <t>HIGH DOSE</t>
    </r>
  </si>
  <si>
    <r>
      <t>Épinéphrine IV</t>
    </r>
    <r>
      <rPr>
        <b/>
        <sz val="11"/>
        <color theme="1"/>
        <rFont val="Calibri"/>
        <family val="2"/>
        <scheme val="minor"/>
      </rPr>
      <t xml:space="preserve"> LOW DOSE</t>
    </r>
  </si>
  <si>
    <t>Furosémide IV-IM-SC</t>
  </si>
  <si>
    <t>Glycopyrrolate IV-IM</t>
  </si>
  <si>
    <r>
      <t xml:space="preserve">Meloxicam (en ml) </t>
    </r>
    <r>
      <rPr>
        <b/>
        <sz val="11"/>
        <color theme="1"/>
        <rFont val="Calibri"/>
        <family val="2"/>
        <scheme val="minor"/>
      </rPr>
      <t>CHAT</t>
    </r>
    <r>
      <rPr>
        <sz val="11"/>
        <color theme="1"/>
        <rFont val="Calibri"/>
        <family val="2"/>
        <scheme val="minor"/>
      </rPr>
      <t xml:space="preserve"> PO</t>
    </r>
  </si>
  <si>
    <r>
      <t xml:space="preserve">Meloxicam (en ml) </t>
    </r>
    <r>
      <rPr>
        <b/>
        <sz val="11"/>
        <color theme="1"/>
        <rFont val="Calibri"/>
        <family val="2"/>
        <scheme val="minor"/>
      </rPr>
      <t xml:space="preserve">CHIEN </t>
    </r>
    <r>
      <rPr>
        <sz val="11"/>
        <color theme="1"/>
        <rFont val="Calibri"/>
        <family val="2"/>
        <scheme val="minor"/>
      </rPr>
      <t>PO</t>
    </r>
  </si>
  <si>
    <t xml:space="preserve">Tramadol </t>
  </si>
  <si>
    <t>Rimadyl (BID) PO</t>
  </si>
  <si>
    <t xml:space="preserve">mg  </t>
  </si>
  <si>
    <t xml:space="preserve">mg </t>
  </si>
  <si>
    <t>mg</t>
  </si>
  <si>
    <t>Dexaméthasone IV-IM</t>
  </si>
  <si>
    <t xml:space="preserve">Diphenhydramine IM </t>
  </si>
  <si>
    <t>Enrofloxacin IM SID</t>
  </si>
  <si>
    <t>Cefazolin IV lent</t>
  </si>
  <si>
    <t>Amoxiciline PO   Ampiciline IV</t>
  </si>
  <si>
    <t xml:space="preserve">Naloxone IM-IV-SC </t>
  </si>
  <si>
    <r>
      <t xml:space="preserve">Alfaxan IV </t>
    </r>
    <r>
      <rPr>
        <b/>
        <sz val="11"/>
        <color theme="1"/>
        <rFont val="Calibri"/>
        <family val="2"/>
        <scheme val="minor"/>
      </rPr>
      <t>CHIEN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AVEC</t>
    </r>
    <r>
      <rPr>
        <sz val="11"/>
        <color theme="1"/>
        <rFont val="Calibri"/>
        <family val="2"/>
        <scheme val="minor"/>
      </rPr>
      <t xml:space="preserve"> pré-médication)</t>
    </r>
  </si>
  <si>
    <t>Feuille de drogues</t>
  </si>
  <si>
    <t>KG</t>
  </si>
  <si>
    <r>
      <t xml:space="preserve">Butorphanol IV-IM-SC               </t>
    </r>
    <r>
      <rPr>
        <b/>
        <sz val="11"/>
        <color theme="1"/>
        <rFont val="Calibri"/>
        <family val="2"/>
        <scheme val="minor"/>
      </rPr>
      <t># de bouteille ________</t>
    </r>
  </si>
  <si>
    <r>
      <t>Hydromorphone IV-IM-SC</t>
    </r>
    <r>
      <rPr>
        <b/>
        <sz val="11"/>
        <color theme="1"/>
        <rFont val="Calibri"/>
        <family val="2"/>
        <scheme val="minor"/>
      </rPr>
      <t xml:space="preserve">       # de bouteille ________</t>
    </r>
  </si>
  <si>
    <r>
      <t xml:space="preserve">Kétamine IV-IM                         </t>
    </r>
    <r>
      <rPr>
        <b/>
        <sz val="11"/>
        <color theme="1"/>
        <rFont val="Calibri"/>
        <family val="2"/>
        <scheme val="minor"/>
      </rPr>
      <t xml:space="preserve"> # de bouteille ________</t>
    </r>
  </si>
  <si>
    <r>
      <t xml:space="preserve">Diazépam Intra-rectal             </t>
    </r>
    <r>
      <rPr>
        <b/>
        <sz val="11"/>
        <color theme="1"/>
        <rFont val="Calibri"/>
        <family val="2"/>
        <scheme val="minor"/>
      </rPr>
      <t xml:space="preserve">  # de bouteille ________</t>
    </r>
  </si>
  <si>
    <t xml:space="preserve">Fluides chx CA </t>
  </si>
  <si>
    <t xml:space="preserve">Fluides chx FE </t>
  </si>
  <si>
    <r>
      <t xml:space="preserve">Diazépam IV                            </t>
    </r>
    <r>
      <rPr>
        <b/>
        <sz val="11"/>
        <color theme="1"/>
        <rFont val="Calibri"/>
        <family val="2"/>
        <scheme val="minor"/>
      </rPr>
      <t xml:space="preserve">   # de bouteille ________</t>
    </r>
  </si>
  <si>
    <r>
      <t xml:space="preserve">Buprénorphine (en ml) PO     </t>
    </r>
    <r>
      <rPr>
        <b/>
        <sz val="11"/>
        <color theme="1"/>
        <rFont val="Calibri"/>
        <family val="2"/>
        <scheme val="minor"/>
      </rPr>
      <t xml:space="preserve"> # de bouteille ________</t>
    </r>
  </si>
  <si>
    <r>
      <t xml:space="preserve">Midazolam (IM-IV)                   </t>
    </r>
    <r>
      <rPr>
        <b/>
        <sz val="11"/>
        <color theme="1"/>
        <rFont val="Calibri"/>
        <family val="2"/>
        <scheme val="minor"/>
      </rPr>
      <t xml:space="preserve"> # de bouteille ________</t>
    </r>
  </si>
  <si>
    <r>
      <t xml:space="preserve">Buprénorphine IV-IM-SC         </t>
    </r>
    <r>
      <rPr>
        <b/>
        <sz val="11"/>
        <color theme="1"/>
        <rFont val="Calibri"/>
        <family val="2"/>
        <scheme val="minor"/>
      </rPr>
      <t xml:space="preserve">  # de bouteille ________</t>
    </r>
  </si>
  <si>
    <t>Att! Mg et non ml</t>
  </si>
  <si>
    <r>
      <t xml:space="preserve">Méthadone IM                         </t>
    </r>
    <r>
      <rPr>
        <b/>
        <sz val="11"/>
        <color theme="1"/>
        <rFont val="Calibri"/>
        <family val="2"/>
        <scheme val="minor"/>
      </rPr>
      <t xml:space="preserve">    # de bouteille ________</t>
    </r>
  </si>
  <si>
    <t>Charlie Couture #21075</t>
  </si>
  <si>
    <t>Les doses sont tirées de compendiums de médicaments et</t>
  </si>
  <si>
    <t>de l'homologation des fabricants.</t>
  </si>
  <si>
    <t>Les seules cases à remplir sont les cases en vert</t>
  </si>
  <si>
    <t>L'identification du patient ne se répète pas dans le document.</t>
  </si>
  <si>
    <t>L'information importante est son poids en kilogrammes.</t>
  </si>
  <si>
    <t xml:space="preserve">Toutes les informations plus bas vont être ajustées au poids inscrit. </t>
  </si>
  <si>
    <t>Les modifications sont désactivées pour raison de sécurité.</t>
  </si>
  <si>
    <t>Par contre si vous voulez ajouter ou enlever des médicament,</t>
  </si>
  <si>
    <t>ou changer des dosages, vous pouvez le faire en bébloquant de</t>
  </si>
  <si>
    <t>document dans fichier,  protéger le classeur, ôter la protection.</t>
  </si>
  <si>
    <t xml:space="preserve">Le mot de passe pour débloquer le fichier est   drogues </t>
  </si>
  <si>
    <t>C'est aussi le dernier mot du nom de fichier ;)</t>
  </si>
  <si>
    <t>Drogue est un anglicisme et on aurait dû mettre médicament à la place.</t>
  </si>
  <si>
    <t>Oh well, on a commencé comme ça il y a 8 ans et maintenant c'est</t>
  </si>
  <si>
    <t>difficile d'arrêter le train en marche</t>
  </si>
  <si>
    <t>En espérant vous faciliter la vie.</t>
  </si>
  <si>
    <t>La feuille précédente (ci-bas sous "calculateur" est un calculateur de dose</t>
  </si>
  <si>
    <t>Elle simplifie et accélère le processus de calcul de dose pour un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</si>
</sst>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 applyProtection="1">
      <alignment vertical="center"/>
    </xf>
    <xf numFmtId="0" fontId="0" fillId="0" borderId="0" xfId="0" applyFont="1" applyBorder="1" applyProtection="1"/>
    <xf numFmtId="165" fontId="0" fillId="0" borderId="0" xfId="0" applyNumberFormat="1" applyBorder="1" applyProtection="1"/>
    <xf numFmtId="165" fontId="0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Protection="1"/>
    <xf numFmtId="0" fontId="2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/>
    </xf>
    <xf numFmtId="2" fontId="0" fillId="0" borderId="1" xfId="0" applyNumberFormat="1" applyFont="1" applyBorder="1" applyAlignment="1" applyProtection="1">
      <alignment horizontal="center"/>
    </xf>
    <xf numFmtId="0" fontId="0" fillId="0" borderId="8" xfId="0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center" vertical="center"/>
    </xf>
    <xf numFmtId="165" fontId="0" fillId="0" borderId="14" xfId="0" applyNumberFormat="1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/>
    </xf>
    <xf numFmtId="165" fontId="0" fillId="0" borderId="15" xfId="0" applyNumberFormat="1" applyFont="1" applyBorder="1" applyAlignment="1" applyProtection="1">
      <alignment horizontal="center"/>
    </xf>
    <xf numFmtId="0" fontId="0" fillId="0" borderId="9" xfId="0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/>
    </xf>
    <xf numFmtId="2" fontId="0" fillId="0" borderId="9" xfId="0" applyNumberFormat="1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/>
    </xf>
    <xf numFmtId="2" fontId="0" fillId="0" borderId="9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left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165" fontId="0" fillId="0" borderId="1" xfId="0" applyNumberFormat="1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/>
    </xf>
    <xf numFmtId="1" fontId="0" fillId="0" borderId="8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center"/>
    </xf>
    <xf numFmtId="1" fontId="0" fillId="0" borderId="8" xfId="0" applyNumberFormat="1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1" fillId="0" borderId="0" xfId="0" applyFont="1" applyBorder="1" applyProtection="1"/>
    <xf numFmtId="2" fontId="0" fillId="0" borderId="0" xfId="0" applyNumberFormat="1" applyFont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center" vertical="center"/>
    </xf>
    <xf numFmtId="165" fontId="0" fillId="2" borderId="20" xfId="0" applyNumberFormat="1" applyFont="1" applyFill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center"/>
    </xf>
    <xf numFmtId="165" fontId="0" fillId="2" borderId="21" xfId="0" applyNumberFormat="1" applyFont="1" applyFill="1" applyBorder="1" applyAlignment="1" applyProtection="1">
      <alignment horizontal="center"/>
    </xf>
    <xf numFmtId="2" fontId="0" fillId="0" borderId="0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165" fontId="1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left"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65" fontId="0" fillId="0" borderId="4" xfId="0" applyNumberFormat="1" applyBorder="1"/>
    <xf numFmtId="0" fontId="0" fillId="0" borderId="1" xfId="0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4" borderId="0" xfId="0" applyFill="1"/>
    <xf numFmtId="0" fontId="0" fillId="3" borderId="9" xfId="0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2" fontId="0" fillId="0" borderId="9" xfId="0" applyNumberFormat="1" applyFont="1" applyBorder="1" applyAlignment="1" applyProtection="1">
      <alignment horizontal="center" vertical="center"/>
    </xf>
    <xf numFmtId="2" fontId="0" fillId="0" borderId="8" xfId="0" applyNumberFormat="1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zoomScaleNormal="100" workbookViewId="0">
      <selection activeCell="B2" sqref="B2:H2"/>
    </sheetView>
  </sheetViews>
  <sheetFormatPr baseColWidth="10" defaultRowHeight="14.4" x14ac:dyDescent="0.3"/>
  <cols>
    <col min="1" max="1" width="50.109375" customWidth="1"/>
    <col min="2" max="4" width="7" customWidth="1"/>
    <col min="5" max="5" width="8.5546875" bestFit="1" customWidth="1"/>
    <col min="6" max="6" width="8.6640625" style="1" customWidth="1"/>
    <col min="7" max="7" width="2" bestFit="1" customWidth="1"/>
    <col min="8" max="8" width="9.5546875" style="2" bestFit="1" customWidth="1"/>
    <col min="9" max="9" width="16.44140625" customWidth="1"/>
    <col min="10" max="10" width="26.109375" customWidth="1"/>
  </cols>
  <sheetData>
    <row r="1" spans="1:9" s="58" customFormat="1" ht="15.6" x14ac:dyDescent="0.3">
      <c r="A1" s="81" t="s">
        <v>45</v>
      </c>
      <c r="B1" s="81"/>
      <c r="C1" s="81"/>
      <c r="D1" s="81"/>
      <c r="E1" s="81"/>
      <c r="F1" s="81"/>
      <c r="G1" s="81"/>
      <c r="H1" s="81"/>
    </row>
    <row r="2" spans="1:9" ht="16.5" customHeight="1" x14ac:dyDescent="0.3">
      <c r="A2" s="3" t="s">
        <v>0</v>
      </c>
      <c r="B2" s="98" t="s">
        <v>59</v>
      </c>
      <c r="C2" s="99"/>
      <c r="D2" s="99"/>
      <c r="E2" s="99"/>
      <c r="F2" s="99"/>
      <c r="G2" s="99"/>
      <c r="H2" s="99"/>
    </row>
    <row r="3" spans="1:9" ht="14.25" customHeight="1" x14ac:dyDescent="0.3">
      <c r="A3" s="3" t="s">
        <v>13</v>
      </c>
      <c r="B3" s="80">
        <v>5</v>
      </c>
      <c r="C3" s="48" t="s">
        <v>46</v>
      </c>
      <c r="D3" s="4"/>
      <c r="E3" s="4"/>
      <c r="F3" s="5"/>
      <c r="G3" s="4"/>
      <c r="H3" s="6"/>
    </row>
    <row r="4" spans="1:9" ht="1.5" customHeight="1" thickBot="1" x14ac:dyDescent="0.35">
      <c r="A4" s="4"/>
      <c r="B4" s="4"/>
      <c r="C4" s="4"/>
      <c r="D4" s="4"/>
      <c r="E4" s="4"/>
      <c r="F4" s="7"/>
      <c r="G4" s="4"/>
      <c r="H4" s="6"/>
    </row>
    <row r="5" spans="1:9" ht="12" customHeight="1" thickBot="1" x14ac:dyDescent="0.35">
      <c r="A5" s="8" t="s">
        <v>14</v>
      </c>
      <c r="B5" s="94" t="s">
        <v>10</v>
      </c>
      <c r="C5" s="94"/>
      <c r="D5" s="94"/>
      <c r="E5" s="9" t="s">
        <v>12</v>
      </c>
      <c r="F5" s="94" t="s">
        <v>11</v>
      </c>
      <c r="G5" s="94"/>
      <c r="H5" s="95"/>
    </row>
    <row r="6" spans="1:9" ht="13.5" hidden="1" customHeight="1" x14ac:dyDescent="0.3">
      <c r="A6" s="10"/>
      <c r="B6" s="11"/>
      <c r="C6" s="11"/>
      <c r="D6" s="11"/>
      <c r="E6" s="11"/>
      <c r="F6" s="12"/>
      <c r="G6" s="13"/>
      <c r="H6" s="6"/>
    </row>
    <row r="7" spans="1:9" ht="12" hidden="1" customHeight="1" x14ac:dyDescent="0.3">
      <c r="A7" s="10" t="s">
        <v>1</v>
      </c>
      <c r="B7" s="11">
        <v>0.05</v>
      </c>
      <c r="C7" s="11"/>
      <c r="D7" s="11"/>
      <c r="E7" s="11">
        <v>10</v>
      </c>
      <c r="F7" s="12" t="e">
        <f>#REF!/E7</f>
        <v>#REF!</v>
      </c>
      <c r="G7" s="13"/>
      <c r="H7" s="6"/>
    </row>
    <row r="8" spans="1:9" x14ac:dyDescent="0.3">
      <c r="A8" s="14" t="s">
        <v>18</v>
      </c>
      <c r="B8" s="15">
        <v>0.03</v>
      </c>
      <c r="C8" s="15" t="s">
        <v>9</v>
      </c>
      <c r="D8" s="15">
        <v>0.1</v>
      </c>
      <c r="E8" s="15">
        <v>10</v>
      </c>
      <c r="F8" s="16">
        <f t="shared" ref="F8:F15" si="0">B8*$B$3/E8</f>
        <v>1.4999999999999999E-2</v>
      </c>
      <c r="G8" s="17" t="s">
        <v>9</v>
      </c>
      <c r="H8" s="18">
        <f>D8*$B$3/E8</f>
        <v>0.05</v>
      </c>
    </row>
    <row r="9" spans="1:9" x14ac:dyDescent="0.3">
      <c r="A9" s="14" t="s">
        <v>56</v>
      </c>
      <c r="B9" s="100">
        <v>0.02</v>
      </c>
      <c r="C9" s="101"/>
      <c r="D9" s="102"/>
      <c r="E9" s="15">
        <v>0.3</v>
      </c>
      <c r="F9" s="92">
        <f t="shared" si="0"/>
        <v>0.33333333333333337</v>
      </c>
      <c r="G9" s="92"/>
      <c r="H9" s="92"/>
    </row>
    <row r="10" spans="1:9" x14ac:dyDescent="0.3">
      <c r="A10" s="14" t="s">
        <v>47</v>
      </c>
      <c r="B10" s="100">
        <v>0.2</v>
      </c>
      <c r="C10" s="101"/>
      <c r="D10" s="102"/>
      <c r="E10" s="15">
        <v>10</v>
      </c>
      <c r="F10" s="92">
        <f t="shared" si="0"/>
        <v>0.1</v>
      </c>
      <c r="G10" s="92"/>
      <c r="H10" s="92"/>
    </row>
    <row r="11" spans="1:9" s="58" customFormat="1" x14ac:dyDescent="0.3">
      <c r="A11" s="14" t="s">
        <v>58</v>
      </c>
      <c r="B11" s="76">
        <v>0.2</v>
      </c>
      <c r="C11" s="77" t="s">
        <v>9</v>
      </c>
      <c r="D11" s="78">
        <v>0.6</v>
      </c>
      <c r="E11" s="74">
        <v>10</v>
      </c>
      <c r="F11" s="75">
        <f t="shared" si="0"/>
        <v>0.1</v>
      </c>
      <c r="G11" s="75"/>
      <c r="H11" s="18">
        <f>D11*$B$3/E11</f>
        <v>0.3</v>
      </c>
    </row>
    <row r="12" spans="1:9" x14ac:dyDescent="0.3">
      <c r="A12" s="14" t="s">
        <v>19</v>
      </c>
      <c r="B12" s="100">
        <v>1.4999999999999999E-2</v>
      </c>
      <c r="C12" s="101"/>
      <c r="D12" s="102"/>
      <c r="E12" s="15">
        <v>0.5</v>
      </c>
      <c r="F12" s="92">
        <f t="shared" si="0"/>
        <v>0.15</v>
      </c>
      <c r="G12" s="92"/>
      <c r="H12" s="92"/>
    </row>
    <row r="13" spans="1:9" x14ac:dyDescent="0.3">
      <c r="A13" s="14" t="s">
        <v>48</v>
      </c>
      <c r="B13" s="15">
        <v>0.05</v>
      </c>
      <c r="C13" s="15" t="s">
        <v>9</v>
      </c>
      <c r="D13" s="15">
        <v>0.1</v>
      </c>
      <c r="E13" s="15">
        <v>10</v>
      </c>
      <c r="F13" s="16">
        <f t="shared" si="0"/>
        <v>2.5000000000000001E-2</v>
      </c>
      <c r="G13" s="17" t="s">
        <v>9</v>
      </c>
      <c r="H13" s="18">
        <f>D13*$B$3/E13</f>
        <v>0.05</v>
      </c>
    </row>
    <row r="14" spans="1:9" x14ac:dyDescent="0.3">
      <c r="A14" s="19" t="s">
        <v>55</v>
      </c>
      <c r="B14" s="20">
        <v>0.2</v>
      </c>
      <c r="C14" s="21" t="s">
        <v>9</v>
      </c>
      <c r="D14" s="22">
        <v>0.4</v>
      </c>
      <c r="E14" s="23">
        <v>5</v>
      </c>
      <c r="F14" s="16">
        <f>B14*$B$3/E14</f>
        <v>0.2</v>
      </c>
      <c r="G14" s="24"/>
      <c r="H14" s="18">
        <f>D14*$B$3/E14</f>
        <v>0.4</v>
      </c>
      <c r="I14" s="49"/>
    </row>
    <row r="15" spans="1:9" ht="15" thickBot="1" x14ac:dyDescent="0.35">
      <c r="A15" s="19" t="s">
        <v>49</v>
      </c>
      <c r="B15" s="86">
        <v>2</v>
      </c>
      <c r="C15" s="87"/>
      <c r="D15" s="88"/>
      <c r="E15" s="23">
        <v>100</v>
      </c>
      <c r="F15" s="97">
        <f t="shared" si="0"/>
        <v>0.1</v>
      </c>
      <c r="G15" s="97"/>
      <c r="H15" s="97"/>
    </row>
    <row r="16" spans="1:9" ht="12" customHeight="1" thickBot="1" x14ac:dyDescent="0.35">
      <c r="A16" s="25" t="s">
        <v>8</v>
      </c>
      <c r="B16" s="26"/>
      <c r="C16" s="26"/>
      <c r="D16" s="26"/>
      <c r="E16" s="26"/>
      <c r="F16" s="27"/>
      <c r="G16" s="28"/>
      <c r="H16" s="29"/>
    </row>
    <row r="17" spans="1:8" x14ac:dyDescent="0.3">
      <c r="A17" s="30" t="s">
        <v>20</v>
      </c>
      <c r="B17" s="31">
        <v>1.2</v>
      </c>
      <c r="C17" s="31" t="s">
        <v>9</v>
      </c>
      <c r="D17" s="31">
        <v>3</v>
      </c>
      <c r="E17" s="31">
        <v>10</v>
      </c>
      <c r="F17" s="32">
        <f>B17*$B$3/E17</f>
        <v>0.6</v>
      </c>
      <c r="G17" s="33" t="s">
        <v>9</v>
      </c>
      <c r="H17" s="34">
        <f>D17*$B$3/E17</f>
        <v>1.5</v>
      </c>
    </row>
    <row r="18" spans="1:8" x14ac:dyDescent="0.3">
      <c r="A18" s="14" t="s">
        <v>44</v>
      </c>
      <c r="B18" s="15">
        <v>0.8</v>
      </c>
      <c r="C18" s="15" t="s">
        <v>9</v>
      </c>
      <c r="D18" s="15">
        <v>1.2</v>
      </c>
      <c r="E18" s="15">
        <v>10</v>
      </c>
      <c r="F18" s="16">
        <f>B18*$B$3/E18</f>
        <v>0.4</v>
      </c>
      <c r="G18" s="17" t="s">
        <v>9</v>
      </c>
      <c r="H18" s="18">
        <f>D18*$B$3/E18</f>
        <v>0.6</v>
      </c>
    </row>
    <row r="19" spans="1:8" x14ac:dyDescent="0.3">
      <c r="A19" s="14" t="s">
        <v>21</v>
      </c>
      <c r="B19" s="100">
        <v>3</v>
      </c>
      <c r="C19" s="101"/>
      <c r="D19" s="102"/>
      <c r="E19" s="15">
        <v>10</v>
      </c>
      <c r="F19" s="92">
        <f>B19*$B$3/E19</f>
        <v>1.5</v>
      </c>
      <c r="G19" s="92"/>
      <c r="H19" s="92"/>
    </row>
    <row r="20" spans="1:8" ht="15" thickBot="1" x14ac:dyDescent="0.35">
      <c r="A20" s="19" t="s">
        <v>22</v>
      </c>
      <c r="B20" s="86">
        <v>4</v>
      </c>
      <c r="C20" s="87"/>
      <c r="D20" s="88"/>
      <c r="E20" s="23">
        <v>10</v>
      </c>
      <c r="F20" s="97">
        <f>B20*$B$3/E20</f>
        <v>2</v>
      </c>
      <c r="G20" s="97"/>
      <c r="H20" s="97"/>
    </row>
    <row r="21" spans="1:8" ht="12" customHeight="1" thickBot="1" x14ac:dyDescent="0.35">
      <c r="A21" s="25" t="s">
        <v>23</v>
      </c>
      <c r="B21" s="26"/>
      <c r="C21" s="26"/>
      <c r="D21" s="26"/>
      <c r="E21" s="26"/>
      <c r="F21" s="27"/>
      <c r="G21" s="28"/>
      <c r="H21" s="29"/>
    </row>
    <row r="22" spans="1:8" x14ac:dyDescent="0.3">
      <c r="A22" s="30" t="s">
        <v>24</v>
      </c>
      <c r="B22" s="89">
        <v>0.1</v>
      </c>
      <c r="C22" s="89"/>
      <c r="D22" s="89"/>
      <c r="E22" s="31">
        <v>5</v>
      </c>
      <c r="F22" s="96">
        <f>B22*$B$3/E22</f>
        <v>0.1</v>
      </c>
      <c r="G22" s="96"/>
      <c r="H22" s="96"/>
    </row>
    <row r="23" spans="1:8" x14ac:dyDescent="0.3">
      <c r="A23" s="14" t="s">
        <v>25</v>
      </c>
      <c r="B23" s="82">
        <v>0.2</v>
      </c>
      <c r="C23" s="82"/>
      <c r="D23" s="82"/>
      <c r="E23" s="15">
        <v>5</v>
      </c>
      <c r="F23" s="92">
        <f>B23*$B$3/E23</f>
        <v>0.2</v>
      </c>
      <c r="G23" s="92"/>
      <c r="H23" s="92"/>
    </row>
    <row r="24" spans="1:8" ht="15" thickBot="1" x14ac:dyDescent="0.35">
      <c r="A24" s="19" t="s">
        <v>26</v>
      </c>
      <c r="B24" s="90">
        <v>4</v>
      </c>
      <c r="C24" s="90"/>
      <c r="D24" s="90"/>
      <c r="E24" s="23">
        <v>50</v>
      </c>
      <c r="F24" s="97">
        <f>B24*$B$3/E24</f>
        <v>0.4</v>
      </c>
      <c r="G24" s="97"/>
      <c r="H24" s="97"/>
    </row>
    <row r="25" spans="1:8" ht="12.75" customHeight="1" thickBot="1" x14ac:dyDescent="0.35">
      <c r="A25" s="25" t="s">
        <v>17</v>
      </c>
      <c r="B25" s="26"/>
      <c r="C25" s="26"/>
      <c r="D25" s="26"/>
      <c r="E25" s="26"/>
      <c r="F25" s="27"/>
      <c r="G25" s="28"/>
      <c r="H25" s="29"/>
    </row>
    <row r="26" spans="1:8" ht="13.5" hidden="1" customHeight="1" x14ac:dyDescent="0.3">
      <c r="A26" s="11"/>
      <c r="B26" s="11"/>
      <c r="C26" s="11"/>
      <c r="D26" s="11"/>
      <c r="E26" s="11"/>
      <c r="F26" s="12" t="e">
        <f t="shared" ref="F26:F34" si="1">B26*$B$3/E26</f>
        <v>#DIV/0!</v>
      </c>
      <c r="G26" s="13"/>
      <c r="H26" s="6" t="e">
        <f>D26*$B$3/E26</f>
        <v>#DIV/0!</v>
      </c>
    </row>
    <row r="27" spans="1:8" x14ac:dyDescent="0.3">
      <c r="A27" s="35" t="s">
        <v>42</v>
      </c>
      <c r="B27" s="36">
        <v>11</v>
      </c>
      <c r="C27" s="36" t="s">
        <v>9</v>
      </c>
      <c r="D27" s="36">
        <v>22</v>
      </c>
      <c r="E27" s="15">
        <v>50</v>
      </c>
      <c r="F27" s="16">
        <f t="shared" si="1"/>
        <v>1.1000000000000001</v>
      </c>
      <c r="G27" s="17" t="s">
        <v>9</v>
      </c>
      <c r="H27" s="18">
        <f>D27*$B$3/E27</f>
        <v>2.2000000000000002</v>
      </c>
    </row>
    <row r="28" spans="1:8" x14ac:dyDescent="0.3">
      <c r="A28" s="35" t="s">
        <v>40</v>
      </c>
      <c r="B28" s="91">
        <v>5</v>
      </c>
      <c r="C28" s="91"/>
      <c r="D28" s="91"/>
      <c r="E28" s="15">
        <v>50</v>
      </c>
      <c r="F28" s="92">
        <f t="shared" si="1"/>
        <v>0.5</v>
      </c>
      <c r="G28" s="92"/>
      <c r="H28" s="92"/>
    </row>
    <row r="29" spans="1:8" hidden="1" x14ac:dyDescent="0.3">
      <c r="A29" s="37"/>
      <c r="B29" s="15"/>
      <c r="C29" s="15"/>
      <c r="D29" s="15"/>
      <c r="E29" s="15"/>
      <c r="F29" s="38" t="e">
        <f t="shared" si="1"/>
        <v>#DIV/0!</v>
      </c>
      <c r="G29" s="17"/>
      <c r="H29" s="39" t="e">
        <f>D29*$B$3/E29</f>
        <v>#DIV/0!</v>
      </c>
    </row>
    <row r="30" spans="1:8" hidden="1" x14ac:dyDescent="0.3">
      <c r="A30" s="37"/>
      <c r="B30" s="15"/>
      <c r="C30" s="15"/>
      <c r="D30" s="15"/>
      <c r="E30" s="15"/>
      <c r="F30" s="38" t="e">
        <f t="shared" si="1"/>
        <v>#DIV/0!</v>
      </c>
      <c r="G30" s="17"/>
      <c r="H30" s="39" t="e">
        <f>D30*$B$3/E30</f>
        <v>#DIV/0!</v>
      </c>
    </row>
    <row r="31" spans="1:8" ht="14.25" customHeight="1" x14ac:dyDescent="0.3">
      <c r="A31" s="35" t="s">
        <v>39</v>
      </c>
      <c r="B31" s="82">
        <v>2</v>
      </c>
      <c r="C31" s="82"/>
      <c r="D31" s="82"/>
      <c r="E31" s="15">
        <v>50</v>
      </c>
      <c r="F31" s="92">
        <f t="shared" si="1"/>
        <v>0.2</v>
      </c>
      <c r="G31" s="92"/>
      <c r="H31" s="92"/>
    </row>
    <row r="32" spans="1:8" hidden="1" x14ac:dyDescent="0.3">
      <c r="A32" s="37"/>
      <c r="B32" s="31"/>
      <c r="C32" s="11"/>
      <c r="D32" s="31"/>
      <c r="E32" s="15"/>
      <c r="F32" s="38" t="e">
        <f t="shared" si="1"/>
        <v>#DIV/0!</v>
      </c>
      <c r="G32" s="17"/>
      <c r="H32" s="39" t="e">
        <f>D32*$B$3/E32</f>
        <v>#DIV/0!</v>
      </c>
    </row>
    <row r="33" spans="1:17" hidden="1" x14ac:dyDescent="0.3">
      <c r="A33" s="37"/>
      <c r="B33" s="23"/>
      <c r="C33" s="11"/>
      <c r="D33" s="23"/>
      <c r="E33" s="15"/>
      <c r="F33" s="38" t="e">
        <f t="shared" si="1"/>
        <v>#DIV/0!</v>
      </c>
      <c r="G33" s="17"/>
      <c r="H33" s="39" t="e">
        <f>D33*$B$3/E33</f>
        <v>#DIV/0!</v>
      </c>
    </row>
    <row r="34" spans="1:17" x14ac:dyDescent="0.3">
      <c r="A34" s="35" t="s">
        <v>54</v>
      </c>
      <c r="B34" s="15">
        <v>0.01</v>
      </c>
      <c r="C34" s="15" t="s">
        <v>9</v>
      </c>
      <c r="D34" s="15">
        <v>0.03</v>
      </c>
      <c r="E34" s="15">
        <v>0.2</v>
      </c>
      <c r="F34" s="16">
        <f t="shared" si="1"/>
        <v>0.25</v>
      </c>
      <c r="G34" s="17" t="s">
        <v>9</v>
      </c>
      <c r="H34" s="18">
        <f>D34*$B$3/E34</f>
        <v>0.74999999999999989</v>
      </c>
    </row>
    <row r="35" spans="1:17" x14ac:dyDescent="0.3">
      <c r="A35" s="35" t="s">
        <v>41</v>
      </c>
      <c r="B35" s="15">
        <v>22</v>
      </c>
      <c r="C35" s="15" t="s">
        <v>9</v>
      </c>
      <c r="D35" s="15">
        <v>30</v>
      </c>
      <c r="E35" s="40" t="s">
        <v>36</v>
      </c>
      <c r="F35" s="36">
        <f>B35*B3</f>
        <v>110</v>
      </c>
      <c r="G35" s="17" t="s">
        <v>9</v>
      </c>
      <c r="H35" s="41">
        <f>D35*$B$3</f>
        <v>150</v>
      </c>
      <c r="I35" s="79" t="s">
        <v>57</v>
      </c>
    </row>
    <row r="36" spans="1:17" hidden="1" x14ac:dyDescent="0.3">
      <c r="A36" s="37"/>
      <c r="B36" s="15"/>
      <c r="C36" s="15"/>
      <c r="D36" s="15"/>
      <c r="E36" s="15"/>
      <c r="F36" s="38" t="e">
        <f>B36*$B$3/E36</f>
        <v>#DIV/0!</v>
      </c>
      <c r="G36" s="17"/>
      <c r="H36" s="39" t="e">
        <f>D36*$B$3/E36</f>
        <v>#DIV/0!</v>
      </c>
      <c r="I36" s="79" t="s">
        <v>57</v>
      </c>
    </row>
    <row r="37" spans="1:17" x14ac:dyDescent="0.3">
      <c r="A37" s="37" t="s">
        <v>2</v>
      </c>
      <c r="B37" s="15">
        <v>22</v>
      </c>
      <c r="C37" s="15" t="s">
        <v>9</v>
      </c>
      <c r="D37" s="15">
        <v>30</v>
      </c>
      <c r="E37" s="40" t="s">
        <v>36</v>
      </c>
      <c r="F37" s="36">
        <f>B37*$B$3</f>
        <v>110</v>
      </c>
      <c r="G37" s="41" t="s">
        <v>9</v>
      </c>
      <c r="H37" s="41">
        <f>D37*$B$3</f>
        <v>150</v>
      </c>
      <c r="I37" s="79" t="s">
        <v>57</v>
      </c>
    </row>
    <row r="38" spans="1:17" x14ac:dyDescent="0.3">
      <c r="A38" s="37" t="s">
        <v>3</v>
      </c>
      <c r="B38" s="15">
        <v>13.75</v>
      </c>
      <c r="C38" s="15" t="s">
        <v>9</v>
      </c>
      <c r="D38" s="15">
        <v>27.5</v>
      </c>
      <c r="E38" s="40" t="s">
        <v>37</v>
      </c>
      <c r="F38" s="36">
        <f>B38*$B$3</f>
        <v>68.75</v>
      </c>
      <c r="G38" s="41" t="s">
        <v>9</v>
      </c>
      <c r="H38" s="41">
        <f>D38*$B$3</f>
        <v>137.5</v>
      </c>
      <c r="I38" s="79" t="s">
        <v>57</v>
      </c>
    </row>
    <row r="39" spans="1:17" ht="13.5" customHeight="1" x14ac:dyDescent="0.3">
      <c r="A39" s="35" t="s">
        <v>38</v>
      </c>
      <c r="B39" s="82">
        <v>0.25</v>
      </c>
      <c r="C39" s="82"/>
      <c r="D39" s="82"/>
      <c r="E39" s="15">
        <v>2</v>
      </c>
      <c r="F39" s="92">
        <f>B39*$B$3/E39</f>
        <v>0.625</v>
      </c>
      <c r="G39" s="92"/>
      <c r="H39" s="92"/>
    </row>
    <row r="40" spans="1:17" ht="13.5" customHeight="1" x14ac:dyDescent="0.3">
      <c r="A40" s="35" t="s">
        <v>38</v>
      </c>
      <c r="B40" s="82">
        <v>0.25</v>
      </c>
      <c r="C40" s="82"/>
      <c r="D40" s="82"/>
      <c r="E40" s="15">
        <v>5</v>
      </c>
      <c r="F40" s="92">
        <f>B40*$B$3/E40</f>
        <v>0.25</v>
      </c>
      <c r="G40" s="92"/>
      <c r="H40" s="92"/>
    </row>
    <row r="41" spans="1:17" ht="12.75" customHeight="1" x14ac:dyDescent="0.3">
      <c r="A41" s="35" t="s">
        <v>31</v>
      </c>
      <c r="B41" s="82">
        <v>0.05</v>
      </c>
      <c r="C41" s="82"/>
      <c r="D41" s="82"/>
      <c r="E41" s="15">
        <v>1.5</v>
      </c>
      <c r="F41" s="92">
        <f>B41*$B$3/E41</f>
        <v>0.16666666666666666</v>
      </c>
      <c r="G41" s="92"/>
      <c r="H41" s="92"/>
    </row>
    <row r="42" spans="1:17" ht="0.75" hidden="1" customHeight="1" x14ac:dyDescent="0.3">
      <c r="A42" s="37" t="s">
        <v>4</v>
      </c>
      <c r="B42" s="15">
        <v>44</v>
      </c>
      <c r="C42" s="15"/>
      <c r="D42" s="15"/>
      <c r="E42" s="15">
        <v>50</v>
      </c>
      <c r="F42" s="38">
        <f>B42*$B$3/E42</f>
        <v>4.4000000000000004</v>
      </c>
      <c r="G42" s="17"/>
      <c r="H42" s="39"/>
    </row>
    <row r="43" spans="1:17" x14ac:dyDescent="0.3">
      <c r="A43" s="35" t="s">
        <v>32</v>
      </c>
      <c r="B43" s="82">
        <v>0.1</v>
      </c>
      <c r="C43" s="82"/>
      <c r="D43" s="82"/>
      <c r="E43" s="15">
        <v>1.5</v>
      </c>
      <c r="F43" s="92">
        <f>B43*$B$3/E43</f>
        <v>0.33333333333333331</v>
      </c>
      <c r="G43" s="92"/>
      <c r="H43" s="92"/>
      <c r="L43" s="59"/>
      <c r="M43" s="59"/>
      <c r="N43" s="59"/>
      <c r="O43" s="60"/>
      <c r="P43" s="64"/>
      <c r="Q43" s="65"/>
    </row>
    <row r="44" spans="1:17" x14ac:dyDescent="0.3">
      <c r="A44" s="35" t="s">
        <v>34</v>
      </c>
      <c r="B44" s="82">
        <v>2.2000000000000002</v>
      </c>
      <c r="C44" s="82"/>
      <c r="D44" s="82"/>
      <c r="E44" s="40" t="s">
        <v>35</v>
      </c>
      <c r="F44" s="91">
        <f>B44*$B$3</f>
        <v>11</v>
      </c>
      <c r="G44" s="91"/>
      <c r="H44" s="91"/>
      <c r="L44" s="93"/>
      <c r="M44" s="93"/>
      <c r="N44" s="93"/>
      <c r="O44" s="93"/>
      <c r="P44" s="61"/>
      <c r="Q44" s="61"/>
    </row>
    <row r="45" spans="1:17" x14ac:dyDescent="0.3">
      <c r="A45" s="35" t="s">
        <v>33</v>
      </c>
      <c r="B45" s="23">
        <v>2</v>
      </c>
      <c r="C45" s="23" t="s">
        <v>9</v>
      </c>
      <c r="D45" s="23">
        <v>5</v>
      </c>
      <c r="E45" s="23"/>
      <c r="F45" s="42">
        <f>B45*$B$3</f>
        <v>10</v>
      </c>
      <c r="G45" s="43" t="s">
        <v>9</v>
      </c>
      <c r="H45" s="44">
        <f>D45*$B$3</f>
        <v>25</v>
      </c>
      <c r="L45" s="49"/>
      <c r="M45" s="62"/>
      <c r="N45" s="11"/>
      <c r="O45" s="49"/>
      <c r="P45" s="63"/>
      <c r="Q45" s="54"/>
    </row>
    <row r="46" spans="1:17" ht="12.75" customHeight="1" thickBot="1" x14ac:dyDescent="0.35">
      <c r="A46" s="69" t="s">
        <v>15</v>
      </c>
      <c r="B46" s="70"/>
      <c r="C46" s="50"/>
      <c r="D46" s="50"/>
      <c r="E46" s="50"/>
      <c r="F46" s="51"/>
      <c r="G46" s="52"/>
      <c r="H46" s="53"/>
    </row>
    <row r="47" spans="1:17" hidden="1" x14ac:dyDescent="0.3">
      <c r="A47" s="46" t="s">
        <v>7</v>
      </c>
      <c r="B47" s="83">
        <v>0.04</v>
      </c>
      <c r="C47" s="84"/>
      <c r="D47" s="85"/>
      <c r="E47" s="31">
        <v>0.5</v>
      </c>
      <c r="F47" s="96">
        <f t="shared" ref="F47:F60" si="2">B47*$B$3/E47</f>
        <v>0.4</v>
      </c>
      <c r="G47" s="96"/>
      <c r="H47" s="96"/>
    </row>
    <row r="48" spans="1:17" x14ac:dyDescent="0.3">
      <c r="A48" s="47" t="s">
        <v>7</v>
      </c>
      <c r="B48" s="15">
        <v>0.02</v>
      </c>
      <c r="C48" s="15"/>
      <c r="D48" s="15"/>
      <c r="E48" s="15">
        <v>0.5</v>
      </c>
      <c r="F48" s="38">
        <f t="shared" si="2"/>
        <v>0.2</v>
      </c>
      <c r="G48" s="17"/>
      <c r="H48" s="39"/>
    </row>
    <row r="49" spans="1:8" x14ac:dyDescent="0.3">
      <c r="A49" s="14" t="s">
        <v>27</v>
      </c>
      <c r="B49" s="100">
        <v>0.2</v>
      </c>
      <c r="C49" s="101"/>
      <c r="D49" s="102"/>
      <c r="E49" s="15">
        <v>1</v>
      </c>
      <c r="F49" s="92">
        <f t="shared" si="2"/>
        <v>1</v>
      </c>
      <c r="G49" s="92"/>
      <c r="H49" s="92"/>
    </row>
    <row r="50" spans="1:8" x14ac:dyDescent="0.3">
      <c r="A50" s="14" t="s">
        <v>28</v>
      </c>
      <c r="B50" s="100">
        <v>0.02</v>
      </c>
      <c r="C50" s="101"/>
      <c r="D50" s="102"/>
      <c r="E50" s="36">
        <v>1</v>
      </c>
      <c r="F50" s="92">
        <f t="shared" si="2"/>
        <v>0.1</v>
      </c>
      <c r="G50" s="92"/>
      <c r="H50" s="92"/>
    </row>
    <row r="51" spans="1:8" ht="13.5" customHeight="1" x14ac:dyDescent="0.3">
      <c r="A51" s="14" t="s">
        <v>29</v>
      </c>
      <c r="B51" s="15">
        <v>2</v>
      </c>
      <c r="C51" s="15" t="s">
        <v>9</v>
      </c>
      <c r="D51" s="15">
        <v>4</v>
      </c>
      <c r="E51" s="15">
        <v>50</v>
      </c>
      <c r="F51" s="16">
        <f t="shared" si="2"/>
        <v>0.2</v>
      </c>
      <c r="G51" s="17" t="s">
        <v>9</v>
      </c>
      <c r="H51" s="18">
        <f>D51*$B$3/E51</f>
        <v>0.4</v>
      </c>
    </row>
    <row r="52" spans="1:8" ht="0.75" hidden="1" customHeight="1" x14ac:dyDescent="0.3">
      <c r="A52" s="14" t="s">
        <v>30</v>
      </c>
      <c r="B52" s="100">
        <v>0.01</v>
      </c>
      <c r="C52" s="101"/>
      <c r="D52" s="102"/>
      <c r="E52" s="15">
        <v>0.2</v>
      </c>
      <c r="F52" s="92">
        <f t="shared" si="2"/>
        <v>0.25</v>
      </c>
      <c r="G52" s="92"/>
      <c r="H52" s="92"/>
    </row>
    <row r="53" spans="1:8" hidden="1" x14ac:dyDescent="0.3">
      <c r="A53" s="47"/>
      <c r="B53" s="15"/>
      <c r="C53" s="15"/>
      <c r="D53" s="15"/>
      <c r="E53" s="15"/>
      <c r="F53" s="38" t="e">
        <f t="shared" si="2"/>
        <v>#DIV/0!</v>
      </c>
      <c r="G53" s="17"/>
      <c r="H53" s="39" t="e">
        <f>D53*$B$3/E53</f>
        <v>#DIV/0!</v>
      </c>
    </row>
    <row r="54" spans="1:8" hidden="1" x14ac:dyDescent="0.3">
      <c r="A54" s="47"/>
      <c r="B54" s="15"/>
      <c r="C54" s="15"/>
      <c r="D54" s="15"/>
      <c r="E54" s="15"/>
      <c r="F54" s="38" t="e">
        <f t="shared" si="2"/>
        <v>#DIV/0!</v>
      </c>
      <c r="G54" s="17"/>
      <c r="H54" s="39" t="e">
        <f>D54*$B$3/E54</f>
        <v>#DIV/0!</v>
      </c>
    </row>
    <row r="55" spans="1:8" hidden="1" x14ac:dyDescent="0.3">
      <c r="A55" s="47"/>
      <c r="B55" s="15"/>
      <c r="C55" s="15"/>
      <c r="D55" s="15"/>
      <c r="E55" s="15"/>
      <c r="F55" s="38" t="e">
        <f t="shared" si="2"/>
        <v>#DIV/0!</v>
      </c>
      <c r="G55" s="17"/>
      <c r="H55" s="39" t="e">
        <f>D55*$B$3/E55</f>
        <v>#DIV/0!</v>
      </c>
    </row>
    <row r="56" spans="1:8" hidden="1" x14ac:dyDescent="0.3">
      <c r="A56" s="47"/>
      <c r="B56" s="15"/>
      <c r="C56" s="15"/>
      <c r="D56" s="15"/>
      <c r="E56" s="15"/>
      <c r="F56" s="38" t="e">
        <f t="shared" si="2"/>
        <v>#DIV/0!</v>
      </c>
      <c r="G56" s="17"/>
      <c r="H56" s="39" t="e">
        <f>D56*$B$3/E56</f>
        <v>#DIV/0!</v>
      </c>
    </row>
    <row r="57" spans="1:8" x14ac:dyDescent="0.3">
      <c r="A57" s="14" t="s">
        <v>30</v>
      </c>
      <c r="B57" s="55">
        <v>0.01</v>
      </c>
      <c r="C57" s="55"/>
      <c r="D57" s="55"/>
      <c r="E57" s="15">
        <v>0.2</v>
      </c>
      <c r="F57" s="57">
        <f t="shared" si="2"/>
        <v>0.25</v>
      </c>
      <c r="G57" s="17"/>
      <c r="H57" s="39"/>
    </row>
    <row r="58" spans="1:8" x14ac:dyDescent="0.3">
      <c r="A58" s="14" t="s">
        <v>43</v>
      </c>
      <c r="B58" s="15">
        <v>0.01</v>
      </c>
      <c r="C58" s="15" t="s">
        <v>9</v>
      </c>
      <c r="D58" s="15">
        <v>0.02</v>
      </c>
      <c r="E58" s="15">
        <v>0.4</v>
      </c>
      <c r="F58" s="16">
        <f t="shared" si="2"/>
        <v>0.125</v>
      </c>
      <c r="G58" s="17" t="s">
        <v>9</v>
      </c>
      <c r="H58" s="18">
        <f>D58*$B$3/E58</f>
        <v>0.25</v>
      </c>
    </row>
    <row r="59" spans="1:8" x14ac:dyDescent="0.3">
      <c r="A59" s="14" t="s">
        <v>50</v>
      </c>
      <c r="B59" s="100">
        <v>2</v>
      </c>
      <c r="C59" s="101"/>
      <c r="D59" s="102"/>
      <c r="E59" s="15">
        <v>5</v>
      </c>
      <c r="F59" s="92">
        <f t="shared" si="2"/>
        <v>2</v>
      </c>
      <c r="G59" s="92"/>
      <c r="H59" s="92"/>
    </row>
    <row r="60" spans="1:8" x14ac:dyDescent="0.3">
      <c r="A60" s="14" t="s">
        <v>53</v>
      </c>
      <c r="B60" s="100">
        <v>0.5</v>
      </c>
      <c r="C60" s="101"/>
      <c r="D60" s="102"/>
      <c r="E60" s="15">
        <v>5</v>
      </c>
      <c r="F60" s="92">
        <f t="shared" si="2"/>
        <v>0.5</v>
      </c>
      <c r="G60" s="92"/>
      <c r="H60" s="92"/>
    </row>
    <row r="61" spans="1:8" ht="13.5" customHeight="1" thickBot="1" x14ac:dyDescent="0.35">
      <c r="A61" s="66" t="s">
        <v>16</v>
      </c>
      <c r="B61" s="67"/>
    </row>
    <row r="62" spans="1:8" x14ac:dyDescent="0.3">
      <c r="A62" s="45" t="s">
        <v>5</v>
      </c>
      <c r="B62" s="68">
        <f>(30*$B$3)+70</f>
        <v>220</v>
      </c>
      <c r="D62" s="71" t="s">
        <v>51</v>
      </c>
      <c r="E62" s="71"/>
      <c r="F62" s="72">
        <f>B3*5</f>
        <v>25</v>
      </c>
    </row>
    <row r="63" spans="1:8" x14ac:dyDescent="0.3">
      <c r="A63" s="37" t="s">
        <v>6</v>
      </c>
      <c r="B63" s="56">
        <f>B62/24</f>
        <v>9.1666666666666661</v>
      </c>
      <c r="D63" s="71" t="s">
        <v>52</v>
      </c>
      <c r="E63" s="71"/>
      <c r="F63" s="73">
        <f>B3*3</f>
        <v>15</v>
      </c>
    </row>
  </sheetData>
  <sheetProtection algorithmName="SHA-512" hashValue="+62LMdC9wyadjefmp11Yjh0fhbsYmI2dEbi5Wz86QXGrjudneYmQPDcqnteOlKtT4TReU1pFgNwR8q1/CNL3Yg==" saltValue="+mcWywiHwDbHh0iHkxj80Q==" spinCount="100000" sheet="1" selectLockedCells="1"/>
  <sortState xmlns:xlrd2="http://schemas.microsoft.com/office/spreadsheetml/2017/richdata2" ref="A52:I61">
    <sortCondition ref="A52"/>
  </sortState>
  <mergeCells count="49">
    <mergeCell ref="B60:D60"/>
    <mergeCell ref="B5:D5"/>
    <mergeCell ref="B49:D49"/>
    <mergeCell ref="B50:D50"/>
    <mergeCell ref="B52:D52"/>
    <mergeCell ref="B59:D59"/>
    <mergeCell ref="F52:H52"/>
    <mergeCell ref="F59:H59"/>
    <mergeCell ref="B2:H2"/>
    <mergeCell ref="B39:D39"/>
    <mergeCell ref="B40:D40"/>
    <mergeCell ref="B41:D41"/>
    <mergeCell ref="B43:D43"/>
    <mergeCell ref="B9:D9"/>
    <mergeCell ref="B10:D10"/>
    <mergeCell ref="B12:D12"/>
    <mergeCell ref="B15:D15"/>
    <mergeCell ref="B19:D19"/>
    <mergeCell ref="F28:H28"/>
    <mergeCell ref="F31:H31"/>
    <mergeCell ref="F39:H39"/>
    <mergeCell ref="F40:H40"/>
    <mergeCell ref="F60:H60"/>
    <mergeCell ref="F49:H49"/>
    <mergeCell ref="F50:H50"/>
    <mergeCell ref="L44:O44"/>
    <mergeCell ref="F5:H5"/>
    <mergeCell ref="F44:H44"/>
    <mergeCell ref="F47:H47"/>
    <mergeCell ref="F9:H9"/>
    <mergeCell ref="F22:H22"/>
    <mergeCell ref="F23:H23"/>
    <mergeCell ref="F24:H24"/>
    <mergeCell ref="F10:H10"/>
    <mergeCell ref="F12:H12"/>
    <mergeCell ref="F15:H15"/>
    <mergeCell ref="F20:H20"/>
    <mergeCell ref="F19:H19"/>
    <mergeCell ref="A1:H1"/>
    <mergeCell ref="B44:D44"/>
    <mergeCell ref="B47:D47"/>
    <mergeCell ref="B20:D20"/>
    <mergeCell ref="B22:D22"/>
    <mergeCell ref="B23:D23"/>
    <mergeCell ref="B24:D24"/>
    <mergeCell ref="B28:D28"/>
    <mergeCell ref="B31:D31"/>
    <mergeCell ref="F43:H43"/>
    <mergeCell ref="F41:H41"/>
  </mergeCells>
  <pageMargins left="0.7" right="0.7" top="0.75" bottom="0.75" header="0.3" footer="0.3"/>
  <pageSetup scale="88" fitToWidth="0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5"/>
  <sheetViews>
    <sheetView tabSelected="1" workbookViewId="0">
      <selection activeCell="B5" sqref="B5"/>
    </sheetView>
  </sheetViews>
  <sheetFormatPr baseColWidth="10" defaultRowHeight="14.4" x14ac:dyDescent="0.3"/>
  <sheetData>
    <row r="3" spans="2:2" x14ac:dyDescent="0.3">
      <c r="B3" t="s">
        <v>76</v>
      </c>
    </row>
    <row r="4" spans="2:2" x14ac:dyDescent="0.3">
      <c r="B4" t="s">
        <v>77</v>
      </c>
    </row>
    <row r="5" spans="2:2" x14ac:dyDescent="0.3">
      <c r="B5" t="s">
        <v>60</v>
      </c>
    </row>
    <row r="6" spans="2:2" x14ac:dyDescent="0.3">
      <c r="B6" t="s">
        <v>61</v>
      </c>
    </row>
    <row r="8" spans="2:2" x14ac:dyDescent="0.3">
      <c r="B8" t="s">
        <v>62</v>
      </c>
    </row>
    <row r="9" spans="2:2" x14ac:dyDescent="0.3">
      <c r="B9" t="s">
        <v>63</v>
      </c>
    </row>
    <row r="10" spans="2:2" x14ac:dyDescent="0.3">
      <c r="B10" t="s">
        <v>64</v>
      </c>
    </row>
    <row r="11" spans="2:2" x14ac:dyDescent="0.3">
      <c r="B11" t="s">
        <v>65</v>
      </c>
    </row>
    <row r="13" spans="2:2" x14ac:dyDescent="0.3">
      <c r="B13" t="s">
        <v>66</v>
      </c>
    </row>
    <row r="14" spans="2:2" x14ac:dyDescent="0.3">
      <c r="B14" t="s">
        <v>67</v>
      </c>
    </row>
    <row r="15" spans="2:2" x14ac:dyDescent="0.3">
      <c r="B15" t="s">
        <v>68</v>
      </c>
    </row>
    <row r="16" spans="2:2" x14ac:dyDescent="0.3">
      <c r="B16" t="s">
        <v>69</v>
      </c>
    </row>
    <row r="18" spans="2:2" x14ac:dyDescent="0.3">
      <c r="B18" t="s">
        <v>70</v>
      </c>
    </row>
    <row r="19" spans="2:2" x14ac:dyDescent="0.3">
      <c r="B19" t="s">
        <v>71</v>
      </c>
    </row>
    <row r="21" spans="2:2" x14ac:dyDescent="0.3">
      <c r="B21" t="s">
        <v>72</v>
      </c>
    </row>
    <row r="22" spans="2:2" x14ac:dyDescent="0.3">
      <c r="B22" t="s">
        <v>73</v>
      </c>
    </row>
    <row r="23" spans="2:2" x14ac:dyDescent="0.3">
      <c r="B23" t="s">
        <v>74</v>
      </c>
    </row>
    <row r="25" spans="2:2" x14ac:dyDescent="0.3">
      <c r="B2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Calculateur</vt:lpstr>
      <vt:lpstr>Explications</vt:lpstr>
      <vt:lpstr>Calculateur!Zone_d_impression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usagercds</dc:creator>
  <cp:lastModifiedBy>Nathalie Therrien</cp:lastModifiedBy>
  <cp:lastPrinted>2020-09-29T22:32:33Z</cp:lastPrinted>
  <dcterms:created xsi:type="dcterms:W3CDTF">2014-05-28T17:10:14Z</dcterms:created>
  <dcterms:modified xsi:type="dcterms:W3CDTF">2022-10-16T19:48:25Z</dcterms:modified>
</cp:coreProperties>
</file>